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ocal 558 Tricia\Documents\Local 558\Forms and Info Sheets\Faculty Orientation\"/>
    </mc:Choice>
  </mc:AlternateContent>
  <xr:revisionPtr revIDLastSave="0" documentId="13_ncr:1_{0B8EB869-90E8-43BB-B2F1-62EB71C5D3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iginal" sheetId="4" r:id="rId1"/>
    <sheet name="Sheet1" sheetId="3" r:id="rId2"/>
    <sheet name="Lists" sheetId="2" r:id="rId3"/>
  </sheets>
  <definedNames>
    <definedName name="EvalType">Lists!$A$12:$A$14</definedName>
    <definedName name="EvalType2">Lists!$A$12:$A$15</definedName>
    <definedName name="PrepType">Lists!$A$4:$A$8</definedName>
    <definedName name="PrepType2">Lists!$A$4:$A$9</definedName>
    <definedName name="_xlnm.Print_Area" localSheetId="0">Original!$A$2:$P$25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4" l="1"/>
  <c r="H9" i="4"/>
  <c r="H10" i="4"/>
  <c r="H11" i="4"/>
  <c r="H12" i="4"/>
  <c r="H13" i="4"/>
  <c r="H14" i="4"/>
  <c r="H15" i="4"/>
  <c r="H7" i="4"/>
  <c r="N25" i="4"/>
  <c r="O16" i="4"/>
  <c r="C16" i="4"/>
  <c r="E23" i="4" s="1"/>
  <c r="B16" i="4"/>
  <c r="E18" i="4" s="1"/>
  <c r="Q15" i="4"/>
  <c r="M15" i="4"/>
  <c r="L15" i="4"/>
  <c r="J15" i="4"/>
  <c r="E15" i="4"/>
  <c r="F15" i="4" s="1"/>
  <c r="Q14" i="4"/>
  <c r="M14" i="4"/>
  <c r="L14" i="4"/>
  <c r="J14" i="4"/>
  <c r="E14" i="4"/>
  <c r="F14" i="4" s="1"/>
  <c r="Q13" i="4"/>
  <c r="M13" i="4"/>
  <c r="L13" i="4"/>
  <c r="J13" i="4"/>
  <c r="E13" i="4"/>
  <c r="F13" i="4" s="1"/>
  <c r="Q12" i="4"/>
  <c r="M12" i="4"/>
  <c r="L12" i="4"/>
  <c r="J12" i="4"/>
  <c r="E12" i="4"/>
  <c r="F12" i="4" s="1"/>
  <c r="Q11" i="4"/>
  <c r="M11" i="4"/>
  <c r="L11" i="4"/>
  <c r="J11" i="4"/>
  <c r="E11" i="4"/>
  <c r="F11" i="4" s="1"/>
  <c r="Q10" i="4"/>
  <c r="M10" i="4"/>
  <c r="L10" i="4"/>
  <c r="J10" i="4"/>
  <c r="E10" i="4"/>
  <c r="F10" i="4" s="1"/>
  <c r="Q9" i="4"/>
  <c r="M9" i="4"/>
  <c r="L9" i="4"/>
  <c r="J9" i="4"/>
  <c r="E9" i="4"/>
  <c r="F9" i="4" s="1"/>
  <c r="Q8" i="4"/>
  <c r="M8" i="4"/>
  <c r="L8" i="4"/>
  <c r="J8" i="4"/>
  <c r="E8" i="4"/>
  <c r="F8" i="4" s="1"/>
  <c r="Q7" i="4"/>
  <c r="M7" i="4"/>
  <c r="L7" i="4"/>
  <c r="J7" i="4"/>
  <c r="E7" i="4"/>
  <c r="F7" i="4" s="1"/>
  <c r="E22" i="4" l="1"/>
  <c r="N15" i="4"/>
  <c r="N14" i="4"/>
  <c r="P14" i="4" s="1"/>
  <c r="N13" i="4"/>
  <c r="P13" i="4" s="1"/>
  <c r="N12" i="4"/>
  <c r="P12" i="4" s="1"/>
  <c r="N9" i="4"/>
  <c r="P9" i="4" s="1"/>
  <c r="L16" i="4"/>
  <c r="N8" i="4"/>
  <c r="P8" i="4" s="1"/>
  <c r="N10" i="4"/>
  <c r="P10" i="4" s="1"/>
  <c r="H16" i="4"/>
  <c r="P15" i="4"/>
  <c r="N7" i="4"/>
  <c r="N11" i="4"/>
  <c r="P11" i="4" s="1"/>
  <c r="J16" i="4"/>
  <c r="F16" i="4"/>
  <c r="E19" i="4" s="1"/>
  <c r="N16" i="4" l="1"/>
  <c r="E20" i="4" s="1"/>
  <c r="E24" i="4" s="1"/>
  <c r="P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psteger</author>
  </authors>
  <commentList>
    <comment ref="O7" authorId="0" shapeId="0" xr:uid="{CFB7E905-8D34-4303-8F87-055D77475EF6}">
      <text>
        <r>
          <rPr>
            <b/>
            <sz val="9"/>
            <color indexed="81"/>
            <rFont val="Tahoma"/>
            <family val="2"/>
          </rPr>
          <t xml:space="preserve">Course complimentary hours </t>
        </r>
        <r>
          <rPr>
            <sz val="9"/>
            <color indexed="81"/>
            <rFont val="Tahoma"/>
            <family val="2"/>
          </rPr>
          <t xml:space="preserve">are designed to capture additional workload unique to that particular course or section.
This could include pilot projects, an unusual student composition, etc.
They are distinct from </t>
        </r>
        <r>
          <rPr>
            <b/>
            <sz val="9"/>
            <color indexed="81"/>
            <rFont val="Tahoma"/>
            <family val="2"/>
          </rPr>
          <t xml:space="preserve">Assigned complimentary functions </t>
        </r>
        <r>
          <rPr>
            <sz val="9"/>
            <color indexed="81"/>
            <rFont val="Tahoma"/>
            <family val="2"/>
          </rPr>
          <t>which are functions that are not tied to a particular course, e.g. meetings, committees, etc.</t>
        </r>
      </text>
    </comment>
    <comment ref="Q7" authorId="0" shapeId="0" xr:uid="{A049DE23-6524-40F2-BFB7-8C100D4CD7A3}">
      <text>
        <r>
          <rPr>
            <sz val="9"/>
            <color indexed="81"/>
            <rFont val="Tahoma"/>
            <family val="2"/>
          </rPr>
          <t xml:space="preserve">This column will highlight </t>
        </r>
        <r>
          <rPr>
            <b/>
            <sz val="9"/>
            <color indexed="81"/>
            <rFont val="Tahoma"/>
            <family val="2"/>
          </rPr>
          <t xml:space="preserve">red </t>
        </r>
        <r>
          <rPr>
            <sz val="9"/>
            <color indexed="81"/>
            <rFont val="Tahoma"/>
            <family val="2"/>
          </rPr>
          <t xml:space="preserve">if the combination of evaluation factors does not add up to 100%
</t>
        </r>
      </text>
    </comment>
  </commentList>
</comments>
</file>

<file path=xl/sharedStrings.xml><?xml version="1.0" encoding="utf-8"?>
<sst xmlns="http://schemas.openxmlformats.org/spreadsheetml/2006/main" count="52" uniqueCount="37">
  <si>
    <t>Course Code</t>
  </si>
  <si>
    <t>Preparation</t>
  </si>
  <si>
    <t>Factor</t>
  </si>
  <si>
    <t>Hours/Wk</t>
  </si>
  <si>
    <t>Class Size</t>
  </si>
  <si>
    <t>Summarized Evaluation Factor</t>
  </si>
  <si>
    <t>Course Complimentary Hours</t>
  </si>
  <si>
    <t>Total Eval. Hours per Week</t>
  </si>
  <si>
    <t>Total Course Hours</t>
  </si>
  <si>
    <t>Preparation Types</t>
  </si>
  <si>
    <t>New</t>
  </si>
  <si>
    <t>Est A</t>
  </si>
  <si>
    <t>Est B</t>
  </si>
  <si>
    <t>Rep A</t>
  </si>
  <si>
    <t>Rep B</t>
  </si>
  <si>
    <t xml:space="preserve"> </t>
  </si>
  <si>
    <t>Evaluation Types</t>
  </si>
  <si>
    <t>Essay</t>
  </si>
  <si>
    <t>Routine</t>
  </si>
  <si>
    <t>In-Process</t>
  </si>
  <si>
    <t>Blank</t>
  </si>
  <si>
    <t>Percentage Essay</t>
  </si>
  <si>
    <t>Evaluation</t>
  </si>
  <si>
    <t>Percentage Routine</t>
  </si>
  <si>
    <t>Percentage In-Process</t>
  </si>
  <si>
    <t>Evaluation Hours per Week</t>
  </si>
  <si>
    <t>Hours</t>
  </si>
  <si>
    <t>Assigned Teaching Contact Hours/Week</t>
  </si>
  <si>
    <t>Preparation Hours/Week</t>
  </si>
  <si>
    <t>Evaluation Hours/Week</t>
  </si>
  <si>
    <t>Complementary Hours (allowance)/Week</t>
  </si>
  <si>
    <t>Complementary Hours (assigned)/Week</t>
  </si>
  <si>
    <t>Total this SWF period</t>
  </si>
  <si>
    <t>Assigned Complimentary Functions</t>
  </si>
  <si>
    <t>Prep Type</t>
  </si>
  <si>
    <t>Classroom Hours/Wk</t>
  </si>
  <si>
    <t>Additional Hours for over 260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</si>
</sst>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4"/>
      <color rgb="FFFF000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Continuous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0" xfId="0" applyBorder="1"/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2" borderId="16" xfId="0" applyFill="1" applyBorder="1"/>
    <xf numFmtId="0" fontId="0" fillId="2" borderId="18" xfId="0" applyFill="1" applyBorder="1"/>
    <xf numFmtId="0" fontId="0" fillId="2" borderId="10" xfId="0" applyFill="1" applyBorder="1"/>
    <xf numFmtId="0" fontId="0" fillId="2" borderId="15" xfId="0" applyFill="1" applyBorder="1"/>
    <xf numFmtId="0" fontId="0" fillId="2" borderId="19" xfId="0" applyFill="1" applyBorder="1"/>
    <xf numFmtId="0" fontId="0" fillId="2" borderId="12" xfId="0" applyFill="1" applyBorder="1"/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9" xfId="0" applyFill="1" applyBorder="1"/>
    <xf numFmtId="0" fontId="0" fillId="2" borderId="11" xfId="0" applyFill="1" applyBorder="1"/>
    <xf numFmtId="0" fontId="0" fillId="2" borderId="7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2" xfId="0" applyFill="1" applyBorder="1"/>
    <xf numFmtId="0" fontId="0" fillId="2" borderId="14" xfId="0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0" fillId="4" borderId="1" xfId="0" applyFill="1" applyBorder="1"/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Continuous"/>
    </xf>
    <xf numFmtId="0" fontId="1" fillId="0" borderId="21" xfId="0" applyFont="1" applyBorder="1"/>
    <xf numFmtId="0" fontId="2" fillId="0" borderId="0" xfId="0" applyFont="1"/>
    <xf numFmtId="0" fontId="1" fillId="3" borderId="15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17" xfId="0" applyFill="1" applyBorder="1" applyAlignment="1">
      <alignment horizontal="center" wrapText="1"/>
    </xf>
    <xf numFmtId="0" fontId="0" fillId="4" borderId="16" xfId="0" applyFill="1" applyBorder="1"/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7" xfId="0" applyFill="1" applyBorder="1" applyAlignment="1">
      <alignment horizontal="center" wrapText="1"/>
    </xf>
    <xf numFmtId="0" fontId="0" fillId="4" borderId="9" xfId="0" applyFill="1" applyBorder="1"/>
    <xf numFmtId="0" fontId="0" fillId="4" borderId="8" xfId="0" applyFill="1" applyBorder="1" applyAlignment="1">
      <alignment horizontal="center" wrapText="1"/>
    </xf>
    <xf numFmtId="0" fontId="0" fillId="4" borderId="10" xfId="0" applyFill="1" applyBorder="1"/>
    <xf numFmtId="0" fontId="0" fillId="4" borderId="7" xfId="0" applyFill="1" applyBorder="1" applyAlignment="1">
      <alignment horizontal="left"/>
    </xf>
    <xf numFmtId="0" fontId="0" fillId="4" borderId="13" xfId="0" applyFill="1" applyBorder="1" applyAlignment="1">
      <alignment horizontal="center"/>
    </xf>
    <xf numFmtId="0" fontId="0" fillId="4" borderId="16" xfId="0" applyFill="1" applyBorder="1" applyAlignment="1">
      <alignment horizontal="left"/>
    </xf>
    <xf numFmtId="0" fontId="0" fillId="4" borderId="18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2" borderId="18" xfId="0" applyFill="1" applyBorder="1" applyAlignment="1">
      <alignment horizontal="right"/>
    </xf>
    <xf numFmtId="0" fontId="0" fillId="2" borderId="19" xfId="0" applyFill="1" applyBorder="1" applyAlignment="1">
      <alignment horizontal="right"/>
    </xf>
    <xf numFmtId="0" fontId="1" fillId="3" borderId="3" xfId="0" applyFont="1" applyFill="1" applyBorder="1" applyAlignment="1">
      <alignment horizontal="centerContinuous"/>
    </xf>
    <xf numFmtId="0" fontId="1" fillId="3" borderId="4" xfId="0" applyFont="1" applyFill="1" applyBorder="1" applyAlignment="1">
      <alignment horizontal="centerContinuous"/>
    </xf>
    <xf numFmtId="0" fontId="1" fillId="3" borderId="5" xfId="0" applyFont="1" applyFill="1" applyBorder="1" applyAlignment="1">
      <alignment horizontal="centerContinuous"/>
    </xf>
    <xf numFmtId="0" fontId="5" fillId="0" borderId="0" xfId="0" applyFont="1"/>
    <xf numFmtId="0" fontId="6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0" fontId="7" fillId="5" borderId="0" xfId="0" applyFont="1" applyFill="1"/>
    <xf numFmtId="0" fontId="0" fillId="4" borderId="22" xfId="0" applyFill="1" applyBorder="1" applyAlignment="1">
      <alignment horizontal="left"/>
    </xf>
    <xf numFmtId="0" fontId="0" fillId="4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2" borderId="22" xfId="0" applyFill="1" applyBorder="1"/>
    <xf numFmtId="0" fontId="0" fillId="2" borderId="23" xfId="0" applyFill="1" applyBorder="1"/>
    <xf numFmtId="0" fontId="0" fillId="2" borderId="23" xfId="0" applyFill="1" applyBorder="1" applyAlignment="1">
      <alignment horizontal="right"/>
    </xf>
    <xf numFmtId="0" fontId="0" fillId="2" borderId="25" xfId="0" applyFill="1" applyBorder="1"/>
  </cellXfs>
  <cellStyles count="1">
    <cellStyle name="Normal" xfId="0" builtinId="0"/>
  </cellStyles>
  <dxfs count="11"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00"/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232834</xdr:colOff>
      <xdr:row>1</xdr:row>
      <xdr:rowOff>264583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8E04D3-867C-48E3-88DB-AABB77052931}"/>
            </a:ext>
          </a:extLst>
        </xdr:cNvPr>
        <xdr:cNvSpPr txBox="1"/>
      </xdr:nvSpPr>
      <xdr:spPr>
        <a:xfrm>
          <a:off x="6648874" y="2645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7</xdr:col>
      <xdr:colOff>186267</xdr:colOff>
      <xdr:row>0</xdr:row>
      <xdr:rowOff>42334</xdr:rowOff>
    </xdr:from>
    <xdr:to>
      <xdr:col>17</xdr:col>
      <xdr:colOff>84667</xdr:colOff>
      <xdr:row>3</xdr:row>
      <xdr:rowOff>50801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1637504-DB86-4704-8883-8E226D4AB3B3}"/>
            </a:ext>
          </a:extLst>
        </xdr:cNvPr>
        <xdr:cNvSpPr/>
      </xdr:nvSpPr>
      <xdr:spPr>
        <a:xfrm>
          <a:off x="5096934" y="42334"/>
          <a:ext cx="7391400" cy="660400"/>
        </a:xfrm>
        <a:prstGeom prst="ellipse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CA" sz="1800" b="1" u="sng">
              <a:solidFill>
                <a:sysClr val="windowText" lastClr="000000"/>
              </a:solidFill>
            </a:rPr>
            <a:t>Instructions</a:t>
          </a:r>
          <a:r>
            <a:rPr lang="en-CA" sz="1800">
              <a:solidFill>
                <a:sysClr val="windowText" lastClr="000000"/>
              </a:solidFill>
            </a:rPr>
            <a:t>: Fill in the</a:t>
          </a:r>
          <a:r>
            <a:rPr lang="en-CA" sz="1800" baseline="0">
              <a:solidFill>
                <a:sysClr val="windowText" lastClr="000000"/>
              </a:solidFill>
            </a:rPr>
            <a:t> green areas of the chart below</a:t>
          </a:r>
          <a:endParaRPr lang="en-CA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228601</xdr:colOff>
      <xdr:row>0</xdr:row>
      <xdr:rowOff>0</xdr:rowOff>
    </xdr:from>
    <xdr:to>
      <xdr:col>6</xdr:col>
      <xdr:colOff>541868</xdr:colOff>
      <xdr:row>3</xdr:row>
      <xdr:rowOff>101600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FC0A33D-903D-4ED8-A11A-0A4313DBFBB6}"/>
            </a:ext>
          </a:extLst>
        </xdr:cNvPr>
        <xdr:cNvSpPr/>
      </xdr:nvSpPr>
      <xdr:spPr>
        <a:xfrm>
          <a:off x="2032001" y="0"/>
          <a:ext cx="2692400" cy="753533"/>
        </a:xfrm>
        <a:prstGeom prst="rect">
          <a:avLst/>
        </a:prstGeom>
        <a:solidFill>
          <a:schemeClr val="bg1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CA" sz="1400">
              <a:solidFill>
                <a:srgbClr val="FF0000"/>
              </a:solidFill>
            </a:rPr>
            <a:t>Please note: the "Prep</a:t>
          </a:r>
          <a:r>
            <a:rPr lang="en-CA" sz="1400" baseline="0">
              <a:solidFill>
                <a:srgbClr val="FF0000"/>
              </a:solidFill>
            </a:rPr>
            <a:t> Type" column has a drop down menu to make selection easier</a:t>
          </a:r>
          <a:endParaRPr lang="en-CA" sz="14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238125</xdr:colOff>
      <xdr:row>26</xdr:row>
      <xdr:rowOff>9525</xdr:rowOff>
    </xdr:from>
    <xdr:to>
      <xdr:col>14</xdr:col>
      <xdr:colOff>238125</xdr:colOff>
      <xdr:row>30</xdr:row>
      <xdr:rowOff>133349</xdr:rowOff>
    </xdr:to>
    <xdr:sp macro="" textlink="">
      <xdr:nvSpPr>
        <xdr:cNvPr id="9" name="Speech Bubble: Rectangle with Corners Rounded 8">
          <a:extLst>
            <a:ext uri="{FF2B5EF4-FFF2-40B4-BE49-F238E27FC236}">
              <a16:creationId xmlns:a16="http://schemas.microsoft.com/office/drawing/2014/main" id="{2D943D93-3E35-3C89-394C-F78E5C1F87A0}"/>
            </a:ext>
          </a:extLst>
        </xdr:cNvPr>
        <xdr:cNvSpPr/>
      </xdr:nvSpPr>
      <xdr:spPr>
        <a:xfrm>
          <a:off x="5019675" y="5553075"/>
          <a:ext cx="5162550" cy="885824"/>
        </a:xfrm>
        <a:prstGeom prst="wedgeRoundRectCallout">
          <a:avLst>
            <a:gd name="adj1" fmla="val -77562"/>
            <a:gd name="adj2" fmla="val -96285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CA" sz="12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This cannot be greater than 44 hours per week without incurring overtime. Overtime can be decliined</a:t>
          </a:r>
          <a:r>
            <a:rPr lang="en-CA" sz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n-CA" sz="12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Additional</a:t>
          </a:r>
          <a:r>
            <a:rPr lang="en-CA" sz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time for greater than 260 students will be automatically calculated and added</a:t>
          </a:r>
          <a:r>
            <a:rPr lang="en-CA" sz="12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497FA-6C80-459D-B91C-0167F6855DB5}">
  <sheetPr>
    <pageSetUpPr fitToPage="1"/>
  </sheetPr>
  <dimension ref="A2:Q26"/>
  <sheetViews>
    <sheetView showGridLines="0" tabSelected="1" zoomScaleNormal="100" workbookViewId="0">
      <selection activeCell="U28" sqref="U28"/>
    </sheetView>
  </sheetViews>
  <sheetFormatPr defaultRowHeight="15" x14ac:dyDescent="0.25"/>
  <cols>
    <col min="1" max="1" width="15.28515625" style="1" customWidth="1"/>
    <col min="2" max="2" width="11" style="1" customWidth="1"/>
    <col min="3" max="3" width="7.28515625" style="1" customWidth="1"/>
    <col min="4" max="5" width="8.85546875" style="1"/>
    <col min="6" max="6" width="9.7109375" style="1" customWidth="1"/>
    <col min="7" max="12" width="10.7109375" customWidth="1"/>
    <col min="13" max="13" width="12.42578125" customWidth="1"/>
    <col min="14" max="14" width="11.42578125" customWidth="1"/>
    <col min="15" max="15" width="14.42578125" customWidth="1"/>
  </cols>
  <sheetData>
    <row r="2" spans="1:17" s="37" customFormat="1" ht="22.5" x14ac:dyDescent="0.35">
      <c r="A2" s="62"/>
      <c r="B2" s="63"/>
      <c r="C2" s="63"/>
      <c r="D2" s="63"/>
      <c r="E2" s="63"/>
      <c r="F2" s="63"/>
      <c r="G2" s="64"/>
      <c r="I2" s="61" t="s">
        <v>15</v>
      </c>
    </row>
    <row r="3" spans="1:17" ht="19.899999999999999" customHeight="1" x14ac:dyDescent="0.25"/>
    <row r="4" spans="1:17" ht="15.4" customHeight="1" thickBot="1" x14ac:dyDescent="0.3"/>
    <row r="5" spans="1:17" ht="15.75" thickBot="1" x14ac:dyDescent="0.3">
      <c r="D5" s="58" t="s">
        <v>1</v>
      </c>
      <c r="E5" s="59"/>
      <c r="F5" s="60"/>
      <c r="G5" s="59" t="s">
        <v>22</v>
      </c>
      <c r="H5" s="59"/>
      <c r="I5" s="59"/>
      <c r="J5" s="59"/>
      <c r="K5" s="59"/>
      <c r="L5" s="59"/>
      <c r="M5" s="60"/>
    </row>
    <row r="6" spans="1:17" ht="45" x14ac:dyDescent="0.25">
      <c r="A6" s="4" t="s">
        <v>0</v>
      </c>
      <c r="B6" s="7" t="s">
        <v>35</v>
      </c>
      <c r="C6" s="5" t="s">
        <v>4</v>
      </c>
      <c r="D6" s="27" t="s">
        <v>34</v>
      </c>
      <c r="E6" s="9" t="s">
        <v>2</v>
      </c>
      <c r="F6" s="44" t="s">
        <v>3</v>
      </c>
      <c r="G6" s="27" t="s">
        <v>21</v>
      </c>
      <c r="H6" s="5" t="s">
        <v>25</v>
      </c>
      <c r="I6" s="27" t="s">
        <v>23</v>
      </c>
      <c r="J6" s="5" t="s">
        <v>25</v>
      </c>
      <c r="K6" s="27" t="s">
        <v>24</v>
      </c>
      <c r="L6" s="5" t="s">
        <v>25</v>
      </c>
      <c r="M6" s="42" t="s">
        <v>5</v>
      </c>
      <c r="N6" s="47" t="s">
        <v>7</v>
      </c>
      <c r="O6" s="28" t="s">
        <v>6</v>
      </c>
      <c r="P6" s="49" t="s">
        <v>8</v>
      </c>
    </row>
    <row r="7" spans="1:17" x14ac:dyDescent="0.25">
      <c r="A7" s="19"/>
      <c r="B7" s="20"/>
      <c r="C7" s="21"/>
      <c r="D7" s="19" t="s">
        <v>20</v>
      </c>
      <c r="E7" s="3">
        <f>IF(D7="New",1.1,IF(D7="Est A",0.85,IF(D7="Est B",0.6,IF(D7="Rep A",0.45,IF(D7="Rep B",0.35,0)))))</f>
        <v>0</v>
      </c>
      <c r="F7" s="45">
        <f>E7*B7</f>
        <v>0</v>
      </c>
      <c r="G7" s="25">
        <v>0</v>
      </c>
      <c r="H7" s="6">
        <f>C7*0.035*G7/100*B7</f>
        <v>0</v>
      </c>
      <c r="I7" s="25">
        <v>0</v>
      </c>
      <c r="J7" s="6">
        <f>C7*0.015*I7/100*B7</f>
        <v>0</v>
      </c>
      <c r="K7" s="25">
        <v>0</v>
      </c>
      <c r="L7" s="6">
        <f>C7*0.0092*K7/100*B7</f>
        <v>0</v>
      </c>
      <c r="M7" s="43">
        <f>((G7*0.03)+(I7*0.015)+(K7*0.0092))/100</f>
        <v>0</v>
      </c>
      <c r="N7" s="48">
        <f>H7+J7+L7</f>
        <v>0</v>
      </c>
      <c r="O7" s="29"/>
      <c r="P7" s="50">
        <f>B7+F7+N7+O7</f>
        <v>0</v>
      </c>
      <c r="Q7">
        <f>G7+I7+K7</f>
        <v>0</v>
      </c>
    </row>
    <row r="8" spans="1:17" x14ac:dyDescent="0.25">
      <c r="A8" s="19"/>
      <c r="B8" s="20"/>
      <c r="C8" s="21"/>
      <c r="D8" s="19" t="s">
        <v>20</v>
      </c>
      <c r="E8" s="3">
        <f t="shared" ref="E8:E15" si="0">IF(D8="New",1.1,IF(D8="Est A",0.85,IF(D8="Est B",0.6,IF(D8="Rep A",0.45,IF(D8="Rep B",0.35,0)))))</f>
        <v>0</v>
      </c>
      <c r="F8" s="45">
        <f t="shared" ref="F8:F15" si="1">E8*B8</f>
        <v>0</v>
      </c>
      <c r="G8" s="25">
        <v>0</v>
      </c>
      <c r="H8" s="6">
        <f t="shared" ref="H8:H15" si="2">C8*0.035*G8/100*B8</f>
        <v>0</v>
      </c>
      <c r="I8" s="25">
        <v>0</v>
      </c>
      <c r="J8" s="6">
        <f t="shared" ref="J8:J15" si="3">C8*0.015*I8/100*B8</f>
        <v>0</v>
      </c>
      <c r="K8" s="25">
        <v>0</v>
      </c>
      <c r="L8" s="6">
        <f t="shared" ref="L8:L15" si="4">C8*0.0092*K8/100*B8</f>
        <v>0</v>
      </c>
      <c r="M8" s="43">
        <f t="shared" ref="M8:M15" si="5">((G8*0.03)+(I8*0.015)+(K8*0.0092))/100</f>
        <v>0</v>
      </c>
      <c r="N8" s="48">
        <f t="shared" ref="N8:N15" si="6">H8+J8+L8</f>
        <v>0</v>
      </c>
      <c r="O8" s="29"/>
      <c r="P8" s="50">
        <f t="shared" ref="P8:P15" si="7">B8+F8+N8+O8</f>
        <v>0</v>
      </c>
      <c r="Q8">
        <f t="shared" ref="Q8:Q15" si="8">G8+I8+K8</f>
        <v>0</v>
      </c>
    </row>
    <row r="9" spans="1:17" x14ac:dyDescent="0.25">
      <c r="A9" s="19"/>
      <c r="B9" s="20"/>
      <c r="C9" s="21"/>
      <c r="D9" s="19" t="s">
        <v>20</v>
      </c>
      <c r="E9" s="3">
        <f t="shared" si="0"/>
        <v>0</v>
      </c>
      <c r="F9" s="45">
        <f t="shared" si="1"/>
        <v>0</v>
      </c>
      <c r="G9" s="25">
        <v>0</v>
      </c>
      <c r="H9" s="6">
        <f t="shared" si="2"/>
        <v>0</v>
      </c>
      <c r="I9" s="25">
        <v>0</v>
      </c>
      <c r="J9" s="6">
        <f t="shared" si="3"/>
        <v>0</v>
      </c>
      <c r="K9" s="25">
        <v>0</v>
      </c>
      <c r="L9" s="6">
        <f t="shared" si="4"/>
        <v>0</v>
      </c>
      <c r="M9" s="43">
        <f t="shared" si="5"/>
        <v>0</v>
      </c>
      <c r="N9" s="48">
        <f t="shared" si="6"/>
        <v>0</v>
      </c>
      <c r="O9" s="29"/>
      <c r="P9" s="50">
        <f t="shared" si="7"/>
        <v>0</v>
      </c>
      <c r="Q9">
        <f t="shared" si="8"/>
        <v>0</v>
      </c>
    </row>
    <row r="10" spans="1:17" x14ac:dyDescent="0.25">
      <c r="A10" s="19"/>
      <c r="B10" s="20"/>
      <c r="C10" s="21"/>
      <c r="D10" s="19" t="s">
        <v>20</v>
      </c>
      <c r="E10" s="3">
        <f t="shared" si="0"/>
        <v>0</v>
      </c>
      <c r="F10" s="45">
        <f t="shared" si="1"/>
        <v>0</v>
      </c>
      <c r="G10" s="25">
        <v>0</v>
      </c>
      <c r="H10" s="6">
        <f t="shared" si="2"/>
        <v>0</v>
      </c>
      <c r="I10" s="25">
        <v>0</v>
      </c>
      <c r="J10" s="6">
        <f t="shared" si="3"/>
        <v>0</v>
      </c>
      <c r="K10" s="25">
        <v>0</v>
      </c>
      <c r="L10" s="6">
        <f t="shared" si="4"/>
        <v>0</v>
      </c>
      <c r="M10" s="43">
        <f t="shared" si="5"/>
        <v>0</v>
      </c>
      <c r="N10" s="48">
        <f t="shared" si="6"/>
        <v>0</v>
      </c>
      <c r="O10" s="29"/>
      <c r="P10" s="50">
        <f t="shared" si="7"/>
        <v>0</v>
      </c>
      <c r="Q10">
        <f t="shared" si="8"/>
        <v>0</v>
      </c>
    </row>
    <row r="11" spans="1:17" x14ac:dyDescent="0.25">
      <c r="A11" s="19"/>
      <c r="B11" s="20"/>
      <c r="C11" s="21"/>
      <c r="D11" s="19" t="s">
        <v>20</v>
      </c>
      <c r="E11" s="3">
        <f t="shared" si="0"/>
        <v>0</v>
      </c>
      <c r="F11" s="45">
        <f t="shared" si="1"/>
        <v>0</v>
      </c>
      <c r="G11" s="25">
        <v>0</v>
      </c>
      <c r="H11" s="6">
        <f t="shared" si="2"/>
        <v>0</v>
      </c>
      <c r="I11" s="25">
        <v>0</v>
      </c>
      <c r="J11" s="6">
        <f t="shared" si="3"/>
        <v>0</v>
      </c>
      <c r="K11" s="25">
        <v>0</v>
      </c>
      <c r="L11" s="6">
        <f t="shared" si="4"/>
        <v>0</v>
      </c>
      <c r="M11" s="43">
        <f t="shared" si="5"/>
        <v>0</v>
      </c>
      <c r="N11" s="48">
        <f t="shared" si="6"/>
        <v>0</v>
      </c>
      <c r="O11" s="29"/>
      <c r="P11" s="50">
        <f t="shared" si="7"/>
        <v>0</v>
      </c>
      <c r="Q11">
        <f t="shared" si="8"/>
        <v>0</v>
      </c>
    </row>
    <row r="12" spans="1:17" x14ac:dyDescent="0.25">
      <c r="A12" s="19"/>
      <c r="B12" s="20"/>
      <c r="C12" s="21"/>
      <c r="D12" s="19" t="s">
        <v>20</v>
      </c>
      <c r="E12" s="3">
        <f t="shared" si="0"/>
        <v>0</v>
      </c>
      <c r="F12" s="45">
        <f t="shared" si="1"/>
        <v>0</v>
      </c>
      <c r="G12" s="25">
        <v>0</v>
      </c>
      <c r="H12" s="6">
        <f t="shared" si="2"/>
        <v>0</v>
      </c>
      <c r="I12" s="25">
        <v>0</v>
      </c>
      <c r="J12" s="6">
        <f t="shared" si="3"/>
        <v>0</v>
      </c>
      <c r="K12" s="25">
        <v>0</v>
      </c>
      <c r="L12" s="6">
        <f t="shared" si="4"/>
        <v>0</v>
      </c>
      <c r="M12" s="43">
        <f t="shared" si="5"/>
        <v>0</v>
      </c>
      <c r="N12" s="48">
        <f t="shared" si="6"/>
        <v>0</v>
      </c>
      <c r="O12" s="29"/>
      <c r="P12" s="50">
        <f t="shared" si="7"/>
        <v>0</v>
      </c>
      <c r="Q12">
        <f t="shared" si="8"/>
        <v>0</v>
      </c>
    </row>
    <row r="13" spans="1:17" x14ac:dyDescent="0.25">
      <c r="A13" s="19"/>
      <c r="B13" s="20"/>
      <c r="C13" s="21"/>
      <c r="D13" s="19" t="s">
        <v>20</v>
      </c>
      <c r="E13" s="3">
        <f t="shared" si="0"/>
        <v>0</v>
      </c>
      <c r="F13" s="45">
        <f t="shared" si="1"/>
        <v>0</v>
      </c>
      <c r="G13" s="25">
        <v>0</v>
      </c>
      <c r="H13" s="6">
        <f t="shared" si="2"/>
        <v>0</v>
      </c>
      <c r="I13" s="25">
        <v>0</v>
      </c>
      <c r="J13" s="6">
        <f t="shared" si="3"/>
        <v>0</v>
      </c>
      <c r="K13" s="25">
        <v>0</v>
      </c>
      <c r="L13" s="6">
        <f t="shared" si="4"/>
        <v>0</v>
      </c>
      <c r="M13" s="43">
        <f t="shared" si="5"/>
        <v>0</v>
      </c>
      <c r="N13" s="48">
        <f t="shared" si="6"/>
        <v>0</v>
      </c>
      <c r="O13" s="29"/>
      <c r="P13" s="50">
        <f t="shared" si="7"/>
        <v>0</v>
      </c>
      <c r="Q13">
        <f t="shared" si="8"/>
        <v>0</v>
      </c>
    </row>
    <row r="14" spans="1:17" x14ac:dyDescent="0.25">
      <c r="A14" s="19"/>
      <c r="B14" s="20"/>
      <c r="C14" s="21"/>
      <c r="D14" s="19" t="s">
        <v>20</v>
      </c>
      <c r="E14" s="3">
        <f t="shared" si="0"/>
        <v>0</v>
      </c>
      <c r="F14" s="45">
        <f t="shared" si="1"/>
        <v>0</v>
      </c>
      <c r="G14" s="25">
        <v>0</v>
      </c>
      <c r="H14" s="6">
        <f t="shared" si="2"/>
        <v>0</v>
      </c>
      <c r="I14" s="25">
        <v>0</v>
      </c>
      <c r="J14" s="6">
        <f t="shared" si="3"/>
        <v>0</v>
      </c>
      <c r="K14" s="25">
        <v>0</v>
      </c>
      <c r="L14" s="6">
        <f t="shared" si="4"/>
        <v>0</v>
      </c>
      <c r="M14" s="43">
        <f t="shared" si="5"/>
        <v>0</v>
      </c>
      <c r="N14" s="48">
        <f t="shared" si="6"/>
        <v>0</v>
      </c>
      <c r="O14" s="29"/>
      <c r="P14" s="50">
        <f t="shared" si="7"/>
        <v>0</v>
      </c>
      <c r="Q14">
        <f t="shared" si="8"/>
        <v>0</v>
      </c>
    </row>
    <row r="15" spans="1:17" ht="15.75" thickBot="1" x14ac:dyDescent="0.3">
      <c r="A15" s="22"/>
      <c r="B15" s="23"/>
      <c r="C15" s="24"/>
      <c r="D15" s="22" t="s">
        <v>20</v>
      </c>
      <c r="E15" s="8">
        <f t="shared" si="0"/>
        <v>0</v>
      </c>
      <c r="F15" s="46">
        <f t="shared" si="1"/>
        <v>0</v>
      </c>
      <c r="G15" s="26">
        <v>0</v>
      </c>
      <c r="H15" s="6">
        <f t="shared" si="2"/>
        <v>0</v>
      </c>
      <c r="I15" s="26">
        <v>0</v>
      </c>
      <c r="J15" s="6">
        <f t="shared" si="3"/>
        <v>0</v>
      </c>
      <c r="K15" s="26">
        <v>0</v>
      </c>
      <c r="L15" s="6">
        <f t="shared" si="4"/>
        <v>0</v>
      </c>
      <c r="M15" s="43">
        <f t="shared" si="5"/>
        <v>0</v>
      </c>
      <c r="N15" s="48">
        <f t="shared" si="6"/>
        <v>0</v>
      </c>
      <c r="O15" s="30"/>
      <c r="P15" s="50">
        <f t="shared" si="7"/>
        <v>0</v>
      </c>
      <c r="Q15">
        <f t="shared" si="8"/>
        <v>0</v>
      </c>
    </row>
    <row r="16" spans="1:17" s="11" customFormat="1" ht="15.75" thickBot="1" x14ac:dyDescent="0.3">
      <c r="A16" s="10"/>
      <c r="B16" s="31">
        <f>SUM(B7:B15)</f>
        <v>0</v>
      </c>
      <c r="C16" s="31">
        <f>SUM(C7:C15)</f>
        <v>0</v>
      </c>
      <c r="D16" s="10"/>
      <c r="E16" s="11" t="s">
        <v>15</v>
      </c>
      <c r="F16" s="31">
        <f>SUM(F7:F15)</f>
        <v>0</v>
      </c>
      <c r="H16" s="12">
        <f>SUM(H7:H15)</f>
        <v>0</v>
      </c>
      <c r="J16" s="36">
        <f>SUM(J7:J14)</f>
        <v>0</v>
      </c>
      <c r="L16" s="36">
        <f>SUM(L7:L15)</f>
        <v>0</v>
      </c>
      <c r="N16" s="32">
        <f>SUM(N7:N15)</f>
        <v>0</v>
      </c>
      <c r="O16" s="32">
        <f>SUM(O7:O15)</f>
        <v>0</v>
      </c>
    </row>
    <row r="17" spans="1:14" ht="15.75" thickBot="1" x14ac:dyDescent="0.3">
      <c r="E17" t="s">
        <v>15</v>
      </c>
    </row>
    <row r="18" spans="1:14" x14ac:dyDescent="0.25">
      <c r="A18" s="51" t="s">
        <v>27</v>
      </c>
      <c r="B18" s="52"/>
      <c r="C18" s="52"/>
      <c r="D18" s="52"/>
      <c r="E18" s="44">
        <f>B16</f>
        <v>0</v>
      </c>
      <c r="H18" s="2" t="s">
        <v>33</v>
      </c>
      <c r="I18" s="35"/>
      <c r="J18" s="35"/>
      <c r="K18" s="35"/>
      <c r="L18" s="35"/>
      <c r="M18" s="35"/>
      <c r="N18" s="34" t="s">
        <v>26</v>
      </c>
    </row>
    <row r="19" spans="1:14" x14ac:dyDescent="0.25">
      <c r="A19" s="53" t="s">
        <v>28</v>
      </c>
      <c r="B19" s="54"/>
      <c r="C19" s="54"/>
      <c r="D19" s="55"/>
      <c r="E19" s="45">
        <f>F16</f>
        <v>0</v>
      </c>
      <c r="H19" s="13"/>
      <c r="I19" s="14"/>
      <c r="J19" s="14"/>
      <c r="K19" s="14"/>
      <c r="L19" s="14"/>
      <c r="M19" s="56"/>
      <c r="N19" s="15"/>
    </row>
    <row r="20" spans="1:14" x14ac:dyDescent="0.25">
      <c r="A20" s="53" t="s">
        <v>29</v>
      </c>
      <c r="B20" s="54"/>
      <c r="C20" s="54"/>
      <c r="D20" s="55"/>
      <c r="E20" s="45">
        <f>N16</f>
        <v>0</v>
      </c>
      <c r="H20" s="13"/>
      <c r="I20" s="14"/>
      <c r="J20" s="14"/>
      <c r="K20" s="14"/>
      <c r="L20" s="14"/>
      <c r="M20" s="56"/>
      <c r="N20" s="15"/>
    </row>
    <row r="21" spans="1:14" x14ac:dyDescent="0.25">
      <c r="A21" s="53" t="s">
        <v>30</v>
      </c>
      <c r="B21" s="54"/>
      <c r="C21" s="54"/>
      <c r="D21" s="55"/>
      <c r="E21" s="45">
        <v>7</v>
      </c>
      <c r="H21" s="13"/>
      <c r="I21" s="14"/>
      <c r="J21" s="14"/>
      <c r="K21" s="14"/>
      <c r="L21" s="14"/>
      <c r="M21" s="56"/>
      <c r="N21" s="15"/>
    </row>
    <row r="22" spans="1:14" x14ac:dyDescent="0.25">
      <c r="A22" s="53" t="s">
        <v>31</v>
      </c>
      <c r="B22" s="54"/>
      <c r="C22" s="54"/>
      <c r="D22" s="55"/>
      <c r="E22" s="45">
        <f>N25+O16</f>
        <v>0</v>
      </c>
      <c r="H22" s="13"/>
      <c r="I22" s="14"/>
      <c r="J22" s="14"/>
      <c r="K22" s="14"/>
      <c r="L22" s="14"/>
      <c r="M22" s="56"/>
      <c r="N22" s="15"/>
    </row>
    <row r="23" spans="1:14" x14ac:dyDescent="0.25">
      <c r="A23" s="65" t="s">
        <v>36</v>
      </c>
      <c r="B23" s="66"/>
      <c r="C23" s="66"/>
      <c r="D23" s="67"/>
      <c r="E23" s="68">
        <f>IF(C16&gt;260,(C16-26)*0.015,0)</f>
        <v>0</v>
      </c>
      <c r="H23" s="69"/>
      <c r="I23" s="70"/>
      <c r="J23" s="70"/>
      <c r="K23" s="70"/>
      <c r="L23" s="70"/>
      <c r="M23" s="71"/>
      <c r="N23" s="72"/>
    </row>
    <row r="24" spans="1:14" ht="15.75" thickBot="1" x14ac:dyDescent="0.3">
      <c r="A24" s="38" t="s">
        <v>32</v>
      </c>
      <c r="B24" s="39"/>
      <c r="C24" s="39"/>
      <c r="D24" s="40"/>
      <c r="E24" s="41">
        <f>SUM(E18:E23)</f>
        <v>7</v>
      </c>
      <c r="H24" s="16"/>
      <c r="I24" s="17"/>
      <c r="J24" s="17"/>
      <c r="K24" s="17"/>
      <c r="L24" s="17"/>
      <c r="M24" s="57"/>
      <c r="N24" s="18"/>
    </row>
    <row r="25" spans="1:14" ht="15.75" thickBot="1" x14ac:dyDescent="0.3">
      <c r="N25" s="33">
        <f>SUM(N19:N24)</f>
        <v>0</v>
      </c>
    </row>
    <row r="26" spans="1:14" x14ac:dyDescent="0.25">
      <c r="E26" s="1" t="s">
        <v>15</v>
      </c>
    </row>
  </sheetData>
  <conditionalFormatting sqref="Q7:Q15">
    <cfRule type="cellIs" dxfId="10" priority="2" operator="notEqual">
      <formula>100</formula>
    </cfRule>
    <cfRule type="cellIs" dxfId="9" priority="11" operator="between">
      <formula>95</formula>
      <formula>95</formula>
    </cfRule>
    <cfRule type="cellIs" dxfId="8" priority="12" operator="between">
      <formula>1</formula>
      <formula>99</formula>
    </cfRule>
  </conditionalFormatting>
  <conditionalFormatting sqref="Q8:Q9">
    <cfRule type="cellIs" dxfId="7" priority="9" operator="between">
      <formula>1</formula>
      <formula>99</formula>
    </cfRule>
  </conditionalFormatting>
  <conditionalFormatting sqref="Q11:Q15">
    <cfRule type="cellIs" dxfId="6" priority="4" operator="between">
      <formula>1</formula>
      <formula>99</formula>
    </cfRule>
  </conditionalFormatting>
  <conditionalFormatting sqref="E23">
    <cfRule type="cellIs" dxfId="0" priority="1" operator="greaterThan">
      <formula>0</formula>
    </cfRule>
  </conditionalFormatting>
  <dataValidations count="1">
    <dataValidation type="list" allowBlank="1" showInputMessage="1" showErrorMessage="1" promptTitle="Preparation Types" prompt="New - First time teaching, or the first time since a major revision_x000a_Established A: Course has not been taught for 3+ years_x000a_Established B: Course has been taught within past 3 years_x000a_Repeat A: 2nd section (students in diff. program)_x000a_Repeat B: 2nd section " sqref="D7:D15" xr:uid="{A1B22BC8-3771-4DA2-A459-1CF19AE74599}">
      <formula1>PrepType2</formula1>
    </dataValidation>
  </dataValidations>
  <pageMargins left="0.25" right="0.25" top="0.75" bottom="0.75" header="0.3" footer="0.3"/>
  <pageSetup scale="7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270CF-FAEA-48DE-A229-C7B8B66F9F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15"/>
  <sheetViews>
    <sheetView workbookViewId="0">
      <selection activeCell="A4" sqref="A4:A9"/>
    </sheetView>
  </sheetViews>
  <sheetFormatPr defaultRowHeight="15" x14ac:dyDescent="0.25"/>
  <sheetData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20</v>
      </c>
    </row>
    <row r="11" spans="1:1" x14ac:dyDescent="0.25">
      <c r="A11" t="s">
        <v>16</v>
      </c>
    </row>
    <row r="12" spans="1:1" x14ac:dyDescent="0.25">
      <c r="A12" t="s">
        <v>17</v>
      </c>
    </row>
    <row r="13" spans="1:1" x14ac:dyDescent="0.25">
      <c r="A13" t="s">
        <v>18</v>
      </c>
    </row>
    <row r="14" spans="1:1" x14ac:dyDescent="0.25">
      <c r="A14" t="s">
        <v>19</v>
      </c>
    </row>
    <row r="15" spans="1:1" x14ac:dyDescent="0.25">
      <c r="A15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Original</vt:lpstr>
      <vt:lpstr>Sheet1</vt:lpstr>
      <vt:lpstr>Lists</vt:lpstr>
      <vt:lpstr>EvalType</vt:lpstr>
      <vt:lpstr>EvalType2</vt:lpstr>
      <vt:lpstr>PrepType</vt:lpstr>
      <vt:lpstr>PrepType2</vt:lpstr>
      <vt:lpstr>Original!Print_Area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psteger</dc:creator>
  <cp:lastModifiedBy>Patricia Steger</cp:lastModifiedBy>
  <cp:lastPrinted>2016-01-25T18:35:17Z</cp:lastPrinted>
  <dcterms:created xsi:type="dcterms:W3CDTF">2015-11-09T15:34:22Z</dcterms:created>
  <dcterms:modified xsi:type="dcterms:W3CDTF">2025-10-23T16:19:16Z</dcterms:modified>
</cp:coreProperties>
</file>